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لجان وجمعيات\1الحسابات الختامية\0-2023\قصر بن عقيل\"/>
    </mc:Choice>
  </mc:AlternateContent>
  <bookViews>
    <workbookView xWindow="-105" yWindow="-105" windowWidth="23250" windowHeight="12570" firstSheet="1" activeTab="6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<sst xmlns="http://schemas.openxmlformats.org/spreadsheetml/2006/main" count="554" uniqueCount="447">
  <si>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</si>
  <si>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</si>
  <si>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</si>
  <si>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</si>
  <si>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</si>
  <si>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</si>
  <si>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</si>
  <si>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</si>
  <si>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</si>
  <si>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</si>
  <si>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</si>
  <si>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</si>
  <si>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</si>
  <si>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</si>
  <si>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</si>
  <si>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</si>
  <si>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</si>
  <si>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</si>
  <si>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</si>
  <si>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</si>
  <si>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</si>
  <si>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</si>
  <si>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</si>
  <si>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</si>
  <si>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</si>
  <si>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</si>
  <si>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</si>
  <si>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</si>
  <si>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</si>
  <si>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</si>
  <si>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</si>
  <si>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</si>
  <si>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</si>
  <si>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</si>
  <si>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</si>
  <si>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</si>
  <si>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</si>
  <si>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</si>
  <si>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</si>
  <si>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</si>
  <si>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</si>
  <si>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</si>
  <si>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</si>
  <si>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</si>
  <si>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</si>
  <si>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</si>
  <si>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</si>
  <si>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</si>
  <si>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</si>
  <si>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</si>
  <si>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</si>
  <si>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</si>
  <si>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</si>
  <si>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</si>
  <si>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</si>
  <si>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</si>
  <si>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</si>
  <si>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</si>
  <si>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</si>
  <si>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</si>
  <si>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</si>
  <si>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</si>
  <si>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</si>
  <si>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</si>
  <si>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</si>
  <si>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</si>
  <si>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</si>
  <si>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</si>
  <si>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</si>
  <si>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</si>
  <si>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</si>
  <si>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</si>
  <si>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</si>
  <si>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</si>
  <si>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</si>
  <si>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</si>
  <si>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</si>
  <si>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</si>
  <si>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</si>
  <si>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</si>
  <si>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</si>
  <si>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</si>
  <si>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</si>
  <si>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</si>
  <si>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</si>
  <si>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</si>
  <si>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</si>
  <si>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</si>
  <si>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</si>
  <si>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</si>
  <si>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</si>
  <si>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</si>
  <si>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</si>
  <si>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</si>
  <si>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</si>
  <si>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</si>
  <si>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</si>
  <si>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</si>
  <si>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</si>
  <si>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</si>
  <si>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</si>
  <si>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</si>
  <si>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</si>
  <si>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</si>
  <si>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</si>
  <si>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</si>
  <si>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</si>
  <si>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</si>
  <si>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</si>
  <si>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</si>
  <si>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</si>
  <si>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</si>
  <si>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</si>
  <si>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</si>
  <si>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</si>
  <si>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</si>
  <si>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</si>
  <si>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</si>
  <si>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</si>
  <si>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</si>
  <si>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</si>
  <si>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</si>
  <si>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</si>
  <si>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</si>
  <si>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</si>
  <si>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</si>
  <si>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</si>
  <si>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</si>
  <si>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</si>
  <si>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</si>
  <si>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</si>
  <si>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</si>
  <si>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</si>
  <si>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</si>
  <si>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</si>
  <si>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</si>
  <si>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</si>
  <si>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</si>
  <si>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</si>
  <si>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</si>
  <si>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</si>
  <si>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</si>
  <si>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</si>
  <si>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</si>
  <si>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</si>
  <si>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</si>
  <si>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</si>
  <si>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</si>
  <si>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</si>
  <si>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</si>
  <si>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</si>
  <si>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</si>
  <si>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</si>
  <si>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</si>
  <si>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</si>
  <si>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</si>
  <si>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</si>
  <si>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</si>
  <si>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</si>
  <si>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</si>
  <si>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</si>
  <si>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</si>
  <si>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</si>
  <si>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</si>
  <si>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</si>
  <si>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</si>
  <si>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</si>
  <si>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</si>
  <si>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</si>
  <si>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</si>
  <si>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</si>
  <si>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</si>
  <si>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</si>
  <si>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</si>
  <si>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</si>
  <si>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</si>
  <si>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</si>
  <si>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</si>
  <si>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</si>
  <si>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</si>
  <si>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</si>
  <si>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</si>
  <si>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</si>
  <si>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</si>
  <si>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</si>
  <si>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</si>
  <si>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</si>
  <si>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</si>
  <si>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</si>
  <si>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</si>
  <si>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</si>
  <si>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</si>
  <si>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</si>
  <si>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</si>
  <si>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</si>
  <si>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</si>
  <si>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</si>
  <si>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</si>
  <si>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</si>
  <si>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</si>
  <si>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</si>
  <si>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</si>
  <si>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</si>
  <si>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</si>
  <si>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</si>
  <si>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</si>
  <si>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</si>
  <si>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</si>
  <si>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</si>
  <si>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</si>
  <si>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</si>
  <si>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</si>
  <si>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</si>
  <si>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</si>
  <si>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</si>
  <si>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</si>
  <si>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</si>
  <si>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</si>
  <si>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</si>
  <si>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</si>
  <si>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</si>
  <si>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</si>
  <si>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</si>
  <si>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</si>
  <si>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</si>
  <si>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</si>
  <si>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</si>
  <si>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</si>
  <si>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</si>
  <si>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</si>
  <si>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</si>
  <si>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</si>
  <si>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</si>
  <si>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</si>
  <si>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</si>
  <si>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</si>
  <si>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</si>
  <si>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</si>
  <si>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</si>
  <si>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</si>
  <si>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</si>
  <si>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</si>
  <si>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</si>
  <si>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</si>
  <si>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</si>
  <si>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</si>
  <si>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</si>
  <si>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</si>
  <si>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</si>
  <si>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</si>
  <si>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</si>
  <si>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</si>
  <si>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</si>
  <si>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</si>
  <si>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</si>
  <si>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</si>
  <si>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</si>
  <si>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</si>
  <si>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</si>
  <si>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</si>
  <si>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</si>
  <si>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</si>
  <si>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</si>
  <si>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</si>
  <si>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</si>
  <si>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</si>
  <si>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</si>
  <si>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</si>
  <si>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</si>
  <si>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</si>
  <si>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</si>
  <si>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</si>
  <si>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</si>
  <si>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</si>
  <si>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</si>
  <si>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</si>
  <si>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</si>
  <si>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</si>
  <si>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</si>
  <si>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</si>
  <si>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</si>
  <si>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</si>
  <si>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</si>
  <si>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</si>
  <si>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</si>
  <si>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</si>
  <si>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</si>
  <si>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</si>
  <si>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</si>
  <si>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</si>
  <si>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</si>
  <si>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</si>
  <si>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</si>
  <si>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</si>
  <si>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</si>
  <si>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</si>
  <si>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</si>
  <si>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</si>
  <si>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</si>
  <si>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</si>
  <si>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</si>
  <si>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</si>
  <si>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</si>
  <si>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</si>
  <si>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</si>
  <si>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</si>
  <si>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</si>
  <si>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</si>
  <si>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</si>
  <si>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</si>
  <si>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</si>
  <si>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</si>
  <si>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</si>
  <si>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</si>
  <si>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</si>
  <si>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</si>
  <si>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</si>
  <si>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</si>
  <si>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</si>
  <si>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</si>
  <si>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</si>
  <si>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</si>
  <si>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</si>
  <si>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</si>
  <si>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</si>
  <si>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</si>
  <si>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</si>
  <si>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</si>
  <si>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</si>
  <si>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</si>
  <si>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</si>
  <si>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</si>
  <si>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</si>
  <si>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</si>
  <si>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</si>
  <si>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</si>
  <si>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</si>
  <si>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</si>
  <si>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</si>
  <si>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</si>
  <si>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</si>
  <si>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</si>
  <si>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</si>
  <si>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</si>
  <si>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</si>
  <si>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</si>
  <si>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</si>
  <si>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</si>
  <si>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</si>
  <si>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</si>
  <si>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</si>
  <si>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</si>
  <si>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</si>
  <si>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</si>
  <si>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</si>
  <si>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</si>
  <si>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</si>
  <si>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</si>
  <si>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</si>
  <si>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</si>
  <si>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</si>
  <si>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</si>
  <si>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</si>
  <si>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</si>
  <si>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</si>
  <si>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</si>
  <si>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</si>
  <si>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</si>
  <si>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</si>
  <si>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</si>
  <si>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</si>
  <si>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</si>
  <si>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</si>
  <si>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</si>
  <si>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</si>
  <si>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</si>
  <si>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</si>
  <si>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</si>
  <si>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</si>
  <si>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</si>
  <si>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</si>
  <si>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</si>
  <si>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</si>
  <si>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</si>
  <si>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</si>
  <si>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</si>
  <si>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</si>
  <si>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</si>
  <si>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</si>
  <si>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</si>
  <si>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</si>
  <si>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</si>
  <si>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</si>
  <si>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</si>
  <si>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</si>
  <si>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</si>
  <si>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</si>
  <si>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</si>
  <si>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</si>
  <si>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</si>
  <si>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</si>
  <si>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</si>
  <si>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</si>
  <si>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</si>
  <si>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</si>
  <si>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</si>
  <si>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</si>
  <si>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</si>
  <si>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</si>
  <si>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</si>
  <si>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</si>
  <si>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</si>
  <si>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</si>
  <si>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</si>
  <si>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</si>
  <si>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</si>
  <si>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</si>
  <si>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</si>
  <si>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</si>
  <si>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</si>
  <si>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</si>
  <si>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</si>
  <si>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</si>
  <si>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</si>
  <si>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</si>
  <si>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</si>
  <si>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</si>
  <si>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</si>
  <si>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</si>
  <si>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</si>
  <si>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</si>
  <si>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</si>
  <si>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</si>
  <si>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</si>
  <si>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</si>
  <si>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</si>
  <si>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</si>
  <si>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</si>
  <si>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</si>
  <si>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</si>
  <si>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</si>
  <si>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</si>
  <si>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</si>
  <si>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2023      الى 30 / 9 / 2023    </t>
  </si>
  <si>
    <t xml:space="preserve">تقرير بالأصول الثابتة بتاريخ 30 /  9 /   2023م </t>
  </si>
  <si>
    <t>تقرير بالإلتزامات وصافي اًلأصول بتاريخ 30 /  9 /    2023م</t>
  </si>
  <si>
    <t xml:space="preserve">تقرير إيرادات ومصروفات البرامج والأنشطة المقيدة للفترة من 1 /  7 / 2023م      الى  30 / 9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</si>
</sst>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8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workbookViewId="0">
      <selection activeCell="A2" sqref="A2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229818.94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H11" sqref="H11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75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5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97">
        <v>10500</v>
      </c>
      <c r="I11" s="217"/>
      <c r="J11" s="219"/>
      <c r="K11" s="219"/>
      <c r="L11" s="219"/>
      <c r="N11" s="141">
        <f t="shared" si="0"/>
        <v>0</v>
      </c>
      <c r="O11" s="141">
        <f t="shared" si="1"/>
        <v>10500</v>
      </c>
      <c r="P11" s="141">
        <f t="shared" si="2"/>
        <v>10500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10500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10500</v>
      </c>
      <c r="P12" s="6">
        <f t="shared" si="2"/>
        <v>10500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10500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10500</v>
      </c>
      <c r="P26" s="9">
        <f t="shared" si="2"/>
        <v>10500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30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38184.22</v>
      </c>
      <c r="E5" s="223">
        <f>E6</f>
        <v>2184.2199999999998</v>
      </c>
      <c r="F5" s="224">
        <f>F210</f>
        <v>36000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2184.2199999999998</v>
      </c>
      <c r="E6" s="226">
        <f>E7+E38+E134+E190</f>
        <v>2184.2199999999998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20.7</v>
      </c>
      <c r="E38" s="226">
        <f>E39+E49+E88+E118</f>
        <v>20.7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20.7</v>
      </c>
      <c r="E118" s="226">
        <f>SUM(E119:E133)</f>
        <v>20.7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20.7</v>
      </c>
      <c r="E126" s="226">
        <v>20.7</v>
      </c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2163.52</v>
      </c>
      <c r="E134" s="226">
        <f>SUM(E135,E137,E144,E150,E155,E157,E159,E161,E163,E165,E167,E169,E171,E183)</f>
        <v>2163.52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378.93</v>
      </c>
      <c r="E137" s="226">
        <f>SUM(E138:E143)</f>
        <v>378.93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378.93</v>
      </c>
      <c r="E143" s="226">
        <v>378.93</v>
      </c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14.75</v>
      </c>
      <c r="E144" s="226">
        <f>SUM(E145:E149)</f>
        <v>14.75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14.75</v>
      </c>
      <c r="E145" s="226">
        <v>14.75</v>
      </c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764.2</v>
      </c>
      <c r="E155" s="226">
        <f>E156</f>
        <v>764.2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764.2</v>
      </c>
      <c r="E156" s="226">
        <v>764.2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473.14</v>
      </c>
      <c r="E165" s="226">
        <f>E166</f>
        <v>473.14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473.14</v>
      </c>
      <c r="E166" s="226">
        <v>473.14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251.25</v>
      </c>
      <c r="E167" s="226">
        <f>E168</f>
        <v>251.25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251.25</v>
      </c>
      <c r="E168" s="226">
        <v>251.25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281.25</v>
      </c>
      <c r="E169" s="226">
        <f>E170</f>
        <v>281.25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281.25</v>
      </c>
      <c r="E170" s="226">
        <v>281.25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36000</v>
      </c>
      <c r="E210" s="228"/>
      <c r="F210" s="227">
        <f>SUM(F211,F249)</f>
        <v>36000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36000</v>
      </c>
      <c r="E211" s="232"/>
      <c r="F211" s="227">
        <f>SUM(F212,F214,F223,F232,F238)</f>
        <v>36000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6000</v>
      </c>
      <c r="E214" s="232"/>
      <c r="F214" s="227">
        <f>SUM(F215:F222)</f>
        <v>6000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6000</v>
      </c>
      <c r="E215" s="232"/>
      <c r="F215" s="227">
        <v>6000</v>
      </c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30000</v>
      </c>
      <c r="E238" s="232"/>
      <c r="F238" s="227">
        <f>SUM(F239:F248)</f>
        <v>30000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30000</v>
      </c>
      <c r="E244" s="232"/>
      <c r="F244" s="227">
        <v>30000</v>
      </c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38184.22</v>
      </c>
      <c r="E293" s="243">
        <f>E5</f>
        <v>2184.2199999999998</v>
      </c>
      <c r="F293" s="243">
        <f>F210</f>
        <v>36000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6" workbookViewId="0">
      <selection activeCell="D7" sqref="D7"/>
    </sheetView>
  </sheetViews>
  <sheetFormatPr defaultRowHeight="14.25"/>
  <cols>
    <col min="3" max="3" width="44.375" customWidth="1"/>
    <col min="4" max="4" width="11.625" customWidth="1"/>
    <col min="5" max="5" width="12.5" customWidth="1"/>
    <col min="6" max="6" width="17.625" customWidth="1"/>
  </cols>
  <sheetData>
    <row r="2" spans="2:6" ht="20.25">
      <c r="B2" s="284" t="s">
        <v>444</v>
      </c>
      <c r="C2" s="284"/>
      <c r="D2" s="284"/>
      <c r="E2" s="284"/>
      <c r="F2" s="284"/>
    </row>
    <row r="3" spans="2:6" ht="15" thickBot="1"/>
    <row r="4" spans="2:6" ht="24.75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5">
        <v>171525.5</v>
      </c>
      <c r="E7" s="295">
        <v>197046.2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171525.5</v>
      </c>
      <c r="E15" s="161">
        <f>SUM(E7:E14)</f>
        <v>197046.2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6">
        <v>88349</v>
      </c>
      <c r="E17" s="296">
        <v>88349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88349</v>
      </c>
      <c r="E22" s="161">
        <f>SUM(E17:E21)</f>
        <v>88349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259874.5</v>
      </c>
      <c r="E33" s="166">
        <f>E15+E22+E31</f>
        <v>285395.20000000001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abSelected="1" topLeftCell="A16" zoomScale="96" zoomScaleNormal="96" workbookViewId="0">
      <selection activeCell="F25" sqref="F25:F26"/>
    </sheetView>
  </sheetViews>
  <sheetFormatPr defaultRowHeight="14.25"/>
  <cols>
    <col min="3" max="3" width="8.125" bestFit="1" customWidth="1"/>
    <col min="4" max="4" width="33.375" customWidth="1"/>
    <col min="5" max="5" width="13.125" customWidth="1"/>
    <col min="6" max="6" width="14.625" customWidth="1"/>
    <col min="7" max="7" width="23.375" customWidth="1"/>
  </cols>
  <sheetData>
    <row r="2" spans="3:7" ht="20.25">
      <c r="C2" s="284" t="s">
        <v>445</v>
      </c>
      <c r="D2" s="284"/>
      <c r="E2" s="284"/>
      <c r="F2" s="284"/>
      <c r="G2" s="284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158"/>
      <c r="F10" s="159"/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45">
        <f>F19+'تقرير المصروفات '!E134</f>
        <v>30055.56</v>
      </c>
      <c r="F19" s="211">
        <v>27892.04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30055.56</v>
      </c>
      <c r="F22" s="161">
        <f>SUM(F15:F21)</f>
        <v>27892.04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207638</v>
      </c>
      <c r="F25" s="204">
        <v>233138</v>
      </c>
      <c r="G25" s="160"/>
    </row>
    <row r="26" spans="3:7" ht="15.75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22180.94</v>
      </c>
      <c r="F26" s="204">
        <v>24365.16</v>
      </c>
      <c r="G26" s="160"/>
    </row>
    <row r="27" spans="3:7" ht="16.5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229818.94</v>
      </c>
      <c r="F28" s="164">
        <f>SUM(F25:F27)</f>
        <v>257503.16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2" t="s">
        <v>433</v>
      </c>
      <c r="D30" s="283"/>
      <c r="E30" s="166">
        <f>E13+E22+E28</f>
        <v>259874.5</v>
      </c>
      <c r="F30" s="166">
        <f>F13+F22+F28</f>
        <v>285395.20000000001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5" t="s">
        <v>176</v>
      </c>
      <c r="C3" s="285"/>
      <c r="D3" s="285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G8" sqref="G8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6000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-6000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6000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-6000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30000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-30000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30000</v>
      </c>
      <c r="E38" s="117"/>
      <c r="F38" s="124">
        <v>31105006</v>
      </c>
      <c r="G38" s="125" t="s">
        <v>154</v>
      </c>
      <c r="H38" s="175"/>
      <c r="J38" s="140">
        <f t="shared" si="0"/>
        <v>-30000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10500</v>
      </c>
      <c r="J43" s="140">
        <f t="shared" si="0"/>
        <v>10500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36000</v>
      </c>
      <c r="E48" s="119"/>
      <c r="F48" s="128"/>
      <c r="G48" s="50" t="s">
        <v>42</v>
      </c>
      <c r="H48" s="177">
        <f>H7+H8+H17+H26+H32+H43</f>
        <v>10500</v>
      </c>
      <c r="J48" s="51">
        <f>H48-D48</f>
        <v>-25500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233138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207638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2024-03-04T20:23:05Z</dcterms:modified>
</cp:coreProperties>
</file>